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导视物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4" name="ID_2CFF5F5945864C0DB9B9228AC65D416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85145" y="33538160"/>
          <a:ext cx="1709420" cy="1964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6713239551CF46B799D7482165AE906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80090" y="34909760"/>
          <a:ext cx="1666875" cy="153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F3C7F50724034A879EA77412A646F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33330" y="3573145"/>
          <a:ext cx="1713865" cy="148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1557079F3B954E13A89115D736103CA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06330" y="929640"/>
          <a:ext cx="3352800" cy="5029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365D38B5AA954AF49E0244E5F708C1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81770" y="22216745"/>
          <a:ext cx="904240" cy="1156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5B0882A845DD4AF698B8F6282E52595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14410" y="23290530"/>
          <a:ext cx="3810000" cy="5074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FE959BF4363D4CFB9CEDD0F5D5961F9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22080" y="30382845"/>
          <a:ext cx="890905" cy="13569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8A8B27D64D64CDBB6E38682219DA09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72830" y="28867735"/>
          <a:ext cx="1706245" cy="1336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B60BEC2C0CB94690BD62174196D757C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01405" y="23479760"/>
          <a:ext cx="1139190" cy="1115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63BC2F1B7552464F93E6F1774A76CCC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743315" y="22512655"/>
          <a:ext cx="956945" cy="775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E1FC60C3B1BD41A796A1E3855166BEE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710295" y="21429345"/>
          <a:ext cx="1022350" cy="1022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3D726B6DFE7A468683EEAD228292BEA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834120" y="20382230"/>
          <a:ext cx="847725" cy="951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8CAF69BF52554D12B5C186E1E146936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700770" y="18985230"/>
          <a:ext cx="1092200" cy="1148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D04A6130468940D8806FE814B7B48C0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748395" y="17816830"/>
          <a:ext cx="829310" cy="954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1CC878E858BB4F489FFC44319E5B0C6D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729345" y="16470630"/>
          <a:ext cx="1111885" cy="1214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BC9A79F163F4A0F8FC19D3CE9D946E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669020" y="15549880"/>
          <a:ext cx="949325" cy="814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869C80A3C504FF99C81C19748BF9F0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662035" y="14618335"/>
          <a:ext cx="1066800" cy="8362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48C290AE7B21458AB00B7DE4A082D12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655050" y="13304520"/>
          <a:ext cx="1301750" cy="1244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F5BD056E793D4F6DB091E654BA53546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910320" y="11870055"/>
          <a:ext cx="1384935" cy="1341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9F2A041E0664A0293AF38A01670E54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flipH="1">
          <a:off x="9097645" y="10539730"/>
          <a:ext cx="1007745" cy="1246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90C1833FDE87494BBAE035112227B59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672195" y="9291955"/>
          <a:ext cx="1706880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4FC8293C97654C7D992A3E2934A1190B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662670" y="7914005"/>
          <a:ext cx="1716405" cy="1242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771812D502CC46F1A90B585857F6B9CC" descr="3949a084a755c258bd547dff380cd3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673465" y="5783580"/>
          <a:ext cx="1289685" cy="1959610"/>
        </a:xfrm>
        <a:prstGeom prst="rect">
          <a:avLst/>
        </a:prstGeom>
      </xdr:spPr>
    </xdr:pic>
  </etc:cellImage>
  <etc:cellImage>
    <xdr:pic>
      <xdr:nvPicPr>
        <xdr:cNvPr id="19" name="ID_D3FBA53D589B412482EC8299CEBFF10A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003030" y="3036570"/>
          <a:ext cx="1170305" cy="13912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<sst xmlns="http://schemas.openxmlformats.org/spreadsheetml/2006/main" count="127" uniqueCount="71">
  <si>
    <t>需求清单</t>
  </si>
  <si>
    <t>一、设计服务</t>
  </si>
  <si>
    <t>序号</t>
  </si>
  <si>
    <t>设计内容</t>
  </si>
  <si>
    <t>税率</t>
  </si>
  <si>
    <t>含税金额（元）</t>
  </si>
  <si>
    <t>室内外VI标识标牌、外街艺术装置，客栈logo及物料应用等设计服务。</t>
  </si>
  <si>
    <t>二、室内外标识标牌制作与安装</t>
  </si>
  <si>
    <t>标识全称</t>
  </si>
  <si>
    <t>子名称</t>
  </si>
  <si>
    <t>风格及工艺参考</t>
  </si>
  <si>
    <t>数量</t>
  </si>
  <si>
    <t>单位</t>
  </si>
  <si>
    <t>工艺及材质建议</t>
  </si>
  <si>
    <t>含税单价（元）</t>
  </si>
  <si>
    <t>含税合价（元）</t>
  </si>
  <si>
    <t>室外logo</t>
  </si>
  <si>
    <t>门头</t>
  </si>
  <si>
    <t>个</t>
  </si>
  <si>
    <t>不锈钢外框+亚克力或其他材料</t>
  </si>
  <si>
    <t>街区标识指引</t>
  </si>
  <si>
    <t>墙牌（巷子处）</t>
  </si>
  <si>
    <t>侧招</t>
  </si>
  <si>
    <t>室内方向标识</t>
  </si>
  <si>
    <t>室内立牌</t>
  </si>
  <si>
    <t>不锈钢结构+亚克力或其他材料</t>
  </si>
  <si>
    <t>室内房号牌</t>
  </si>
  <si>
    <t>房号牌</t>
  </si>
  <si>
    <t>室内公共功能室标识</t>
  </si>
  <si>
    <t>公共洗手间</t>
  </si>
  <si>
    <t>更衣室</t>
  </si>
  <si>
    <t>室内提示标识</t>
  </si>
  <si>
    <t>请勿攀爬</t>
  </si>
  <si>
    <t>室内玻璃贴方向标识</t>
  </si>
  <si>
    <t>方向标识</t>
  </si>
  <si>
    <t>丝网印</t>
  </si>
  <si>
    <t>室内高低床床位与柜子号</t>
  </si>
  <si>
    <t>A*2、B*2、C*2、D*2</t>
  </si>
  <si>
    <t>套</t>
  </si>
  <si>
    <t>金属字</t>
  </si>
  <si>
    <t>室内隔间标识</t>
  </si>
  <si>
    <t>马桶间+淋浴间</t>
  </si>
  <si>
    <t>室内后勤办公门牌</t>
  </si>
  <si>
    <t>员工专用+布草间</t>
  </si>
  <si>
    <t>室内温馨提示</t>
  </si>
  <si>
    <t>推+拉</t>
  </si>
  <si>
    <t>小心地滑（淋浴间）</t>
  </si>
  <si>
    <t>禁止开窗</t>
  </si>
  <si>
    <t>小心台阶（地贴牌）</t>
  </si>
  <si>
    <t>不锈钢</t>
  </si>
  <si>
    <t>禁止吸烟(桌牌）</t>
  </si>
  <si>
    <t>不锈钢+木质</t>
  </si>
  <si>
    <t>大门入口处：请勿泊车</t>
  </si>
  <si>
    <t>木质立牌</t>
  </si>
  <si>
    <t>大门入口处：小心地滑</t>
  </si>
  <si>
    <t>三、外街艺术装置制作与安装</t>
  </si>
  <si>
    <t>装置全称</t>
  </si>
  <si>
    <t>外立面艺术装置</t>
  </si>
  <si>
    <t>艺术装置</t>
  </si>
  <si>
    <t>组</t>
  </si>
  <si>
    <t>彩色钢化玻璃</t>
  </si>
  <si>
    <t>室外logo装置</t>
  </si>
  <si>
    <t>侧招（立体字）</t>
  </si>
  <si>
    <t>金属立体字</t>
  </si>
  <si>
    <t>侧招（灯管立体字）</t>
  </si>
  <si>
    <t>霓虹灯管工艺</t>
  </si>
  <si>
    <t>情景街区复古招牌</t>
  </si>
  <si>
    <t>复古招牌</t>
  </si>
  <si>
    <t>霓虹灯箱工艺</t>
  </si>
  <si>
    <t>含税总价（元）</t>
  </si>
  <si>
    <t>请根据以上清单进行设计，并报价设计费；其中表二、表三报价包含打样、制作、安装等费用。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</si>
</sst>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4"/>
      <name val="黑体"/>
      <charset val="134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 tint="0.6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 tint="0.6"/>
        </bottom>
        <vertical/>
        <horizontal/>
      </border>
    </dxf>
    <dxf>
      <border>
        <left style="thin">
          <color theme="1" tint="0.6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theme="1"/>
      </font>
      <border>
        <left style="thin">
          <color theme="1"/>
        </left>
        <right style="thin">
          <color theme="1"/>
        </right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 tint="0.6"/>
        </bottom>
        <vertical style="thin">
          <color theme="1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简约浅色系标题行首列表格样式_891cb2" count="12" xr9:uid="{415DF057-8626-4884-A1C3-765BE8459237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secondRowStripe" dxfId="14"/>
      <tableStyleElement type="firstColumnStripe" dxfId="13"/>
      <tableStyleElement type="secondColumnStripe" dxfId="12"/>
      <tableStyleElement type="firstHeaderCell" dxfId="11"/>
      <tableStyleElement type="lastHeaderCell" dxfId="10"/>
      <tableStyleElement type="firstTotalCell" dxfId="9"/>
      <tableStyleElement type="lastTotalCell" dxfId="8"/>
    </tableStyle>
    <tableStyle name="PivotStylePreset2_Accent1" table="0" count="10" xr9:uid="{267968C8-6FFD-4C36-ACC1-9EA1FD1885CA}"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4" Type="http://schemas.openxmlformats.org/officeDocument/2006/relationships/image" Target="media/image24.png"/><Relationship Id="rId23" Type="http://schemas.openxmlformats.org/officeDocument/2006/relationships/image" Target="media/image23.jpe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906145</xdr:colOff>
      <xdr:row>21</xdr:row>
      <xdr:rowOff>0</xdr:rowOff>
    </xdr:from>
    <xdr:ext cx="309880" cy="273685"/>
    <xdr:sp>
      <xdr:nvSpPr>
        <xdr:cNvPr id="6" name="文本框 5"/>
        <xdr:cNvSpPr txBox="1"/>
      </xdr:nvSpPr>
      <xdr:spPr>
        <a:xfrm>
          <a:off x="2681605" y="2238375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view="pageBreakPreview" zoomScaleNormal="90" workbookViewId="0">
      <selection activeCell="I3" sqref="I3:J3"/>
    </sheetView>
  </sheetViews>
  <sheetFormatPr defaultColWidth="9.64545454545454" defaultRowHeight="14"/>
  <cols>
    <col min="1" max="1" width="4.58181818181818" style="1" customWidth="1"/>
    <col min="2" max="3" width="20.8363636363636" style="1" customWidth="1"/>
    <col min="4" max="4" width="25.7363636363636" style="1" customWidth="1"/>
    <col min="5" max="6" width="6.8" style="1" customWidth="1"/>
    <col min="7" max="7" width="23.8545454545455" style="1" customWidth="1"/>
    <col min="8" max="8" width="9.09090909090909" style="1" customWidth="1"/>
    <col min="9" max="10" width="10.1363636363636" style="1" customWidth="1"/>
    <col min="11" max="16384" width="9.64545454545454" style="1"/>
  </cols>
  <sheetData>
    <row r="1" ht="3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3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30" customHeight="1" spans="1:10">
      <c r="A3" s="5" t="s">
        <v>2</v>
      </c>
      <c r="B3" s="6" t="s">
        <v>3</v>
      </c>
      <c r="C3" s="6"/>
      <c r="D3" s="6"/>
      <c r="E3" s="6"/>
      <c r="F3" s="6"/>
      <c r="G3" s="6"/>
      <c r="H3" s="5" t="s">
        <v>4</v>
      </c>
      <c r="I3" s="6" t="s">
        <v>5</v>
      </c>
      <c r="J3" s="6"/>
    </row>
    <row r="4" customFormat="1" ht="44" customHeight="1" spans="1:10">
      <c r="A4" s="7">
        <v>1</v>
      </c>
      <c r="B4" s="7" t="s">
        <v>6</v>
      </c>
      <c r="C4" s="7"/>
      <c r="D4" s="7"/>
      <c r="E4" s="7"/>
      <c r="F4" s="7"/>
      <c r="G4" s="7"/>
      <c r="H4" s="8"/>
      <c r="I4" s="7"/>
      <c r="J4" s="7"/>
    </row>
    <row r="5" s="1" customFormat="1" ht="28.5" customHeight="1" spans="1:10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</row>
    <row r="6" s="2" customFormat="1" ht="28" spans="1:10">
      <c r="A6" s="5" t="s">
        <v>2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4</v>
      </c>
      <c r="I6" s="5" t="s">
        <v>14</v>
      </c>
      <c r="J6" s="5" t="s">
        <v>15</v>
      </c>
    </row>
    <row r="7" ht="113" customHeight="1" spans="1:10">
      <c r="A7" s="7">
        <v>1</v>
      </c>
      <c r="B7" s="7" t="s">
        <v>16</v>
      </c>
      <c r="C7" s="7" t="s">
        <v>17</v>
      </c>
      <c r="D7" s="7" t="str">
        <f>_xlfn.DISPIMG("ID_1557079F3B954E13A89115D736103CAC",1)</f>
        <v>=DISPIMG("ID_1557079F3B954E13A89115D736103CAC",1)</v>
      </c>
      <c r="E7" s="7">
        <v>4</v>
      </c>
      <c r="F7" s="7" t="s">
        <v>18</v>
      </c>
      <c r="G7" s="7" t="s">
        <v>19</v>
      </c>
      <c r="H7" s="7"/>
      <c r="I7" s="16"/>
      <c r="J7" s="16"/>
    </row>
    <row r="8" ht="113" customHeight="1" spans="1:10">
      <c r="A8" s="7">
        <v>2</v>
      </c>
      <c r="B8" s="7" t="s">
        <v>20</v>
      </c>
      <c r="C8" s="7" t="s">
        <v>21</v>
      </c>
      <c r="D8" s="7" t="str">
        <f>_xlfn.DISPIMG("ID_D3FBA53D589B412482EC8299CEBFF10A",1)</f>
        <v>=DISPIMG("ID_D3FBA53D589B412482EC8299CEBFF10A",1)</v>
      </c>
      <c r="E8" s="7">
        <v>5</v>
      </c>
      <c r="F8" s="7" t="s">
        <v>18</v>
      </c>
      <c r="G8" s="7" t="s">
        <v>19</v>
      </c>
      <c r="H8" s="7"/>
      <c r="I8" s="16"/>
      <c r="J8" s="16"/>
    </row>
    <row r="9" ht="101" customHeight="1" spans="1:10">
      <c r="A9" s="7">
        <v>3</v>
      </c>
      <c r="B9" s="7" t="s">
        <v>20</v>
      </c>
      <c r="C9" s="7" t="s">
        <v>22</v>
      </c>
      <c r="D9" s="7" t="str">
        <f>_xlfn.DISPIMG("ID_F3C7F50724034A879EA77412A646F751",1)</f>
        <v>=DISPIMG("ID_F3C7F50724034A879EA77412A646F751",1)</v>
      </c>
      <c r="E9" s="7">
        <v>3</v>
      </c>
      <c r="F9" s="7" t="s">
        <v>18</v>
      </c>
      <c r="G9" s="7" t="s">
        <v>19</v>
      </c>
      <c r="H9" s="7"/>
      <c r="I9" s="16"/>
      <c r="J9" s="16"/>
    </row>
    <row r="10" ht="169" customHeight="1" spans="1:10">
      <c r="A10" s="7">
        <v>4</v>
      </c>
      <c r="B10" s="7" t="s">
        <v>23</v>
      </c>
      <c r="C10" s="7" t="s">
        <v>24</v>
      </c>
      <c r="D10" s="9" t="str">
        <f>_xlfn.DISPIMG("ID_771812D502CC46F1A90B585857F6B9CC",1)</f>
        <v>=DISPIMG("ID_771812D502CC46F1A90B585857F6B9CC",1)</v>
      </c>
      <c r="E10" s="7">
        <v>5</v>
      </c>
      <c r="F10" s="7" t="s">
        <v>18</v>
      </c>
      <c r="G10" s="7" t="s">
        <v>25</v>
      </c>
      <c r="H10" s="7"/>
      <c r="I10" s="16"/>
      <c r="J10" s="16"/>
    </row>
    <row r="11" ht="106" customHeight="1" spans="1:10">
      <c r="A11" s="7">
        <v>5</v>
      </c>
      <c r="B11" s="7" t="s">
        <v>23</v>
      </c>
      <c r="C11" s="7" t="s">
        <v>23</v>
      </c>
      <c r="D11" s="10" t="str">
        <f>_xlfn.DISPIMG("ID_4FC8293C97654C7D992A3E2934A1190B",1)</f>
        <v>=DISPIMG("ID_4FC8293C97654C7D992A3E2934A1190B",1)</v>
      </c>
      <c r="E11" s="7">
        <v>7</v>
      </c>
      <c r="F11" s="7" t="s">
        <v>18</v>
      </c>
      <c r="G11" s="7" t="s">
        <v>19</v>
      </c>
      <c r="H11" s="7"/>
      <c r="I11" s="16"/>
      <c r="J11" s="16"/>
    </row>
    <row r="12" ht="101" customHeight="1" spans="1:10">
      <c r="A12" s="7">
        <v>6</v>
      </c>
      <c r="B12" s="7" t="s">
        <v>26</v>
      </c>
      <c r="C12" s="7" t="s">
        <v>27</v>
      </c>
      <c r="D12" s="10" t="str">
        <f>_xlfn.DISPIMG("ID_90C1833FDE87494BBAE035112227B596",1)</f>
        <v>=DISPIMG("ID_90C1833FDE87494BBAE035112227B596",1)</v>
      </c>
      <c r="E12" s="7">
        <v>14</v>
      </c>
      <c r="F12" s="7" t="s">
        <v>18</v>
      </c>
      <c r="G12" s="7" t="s">
        <v>19</v>
      </c>
      <c r="H12" s="7"/>
      <c r="I12" s="16"/>
      <c r="J12" s="16"/>
    </row>
    <row r="13" ht="104" customHeight="1" spans="1:10">
      <c r="A13" s="7">
        <v>7</v>
      </c>
      <c r="B13" s="7" t="s">
        <v>28</v>
      </c>
      <c r="C13" s="7" t="s">
        <v>29</v>
      </c>
      <c r="D13" s="10" t="str">
        <f>_xlfn.DISPIMG("ID_A9F2A041E0664A0293AF38A01670E547",1)</f>
        <v>=DISPIMG("ID_A9F2A041E0664A0293AF38A01670E547",1)</v>
      </c>
      <c r="E13" s="7">
        <v>3</v>
      </c>
      <c r="F13" s="7" t="s">
        <v>18</v>
      </c>
      <c r="G13" s="7" t="s">
        <v>19</v>
      </c>
      <c r="H13" s="7"/>
      <c r="I13" s="16"/>
      <c r="J13" s="16"/>
    </row>
    <row r="14" ht="113" customHeight="1" spans="1:10">
      <c r="A14" s="7">
        <v>8</v>
      </c>
      <c r="B14" s="7" t="s">
        <v>28</v>
      </c>
      <c r="C14" s="7" t="s">
        <v>30</v>
      </c>
      <c r="D14" s="10" t="str">
        <f>_xlfn.DISPIMG("ID_F5BD056E793D4F6DB091E654BA535467",1)</f>
        <v>=DISPIMG("ID_F5BD056E793D4F6DB091E654BA535467",1)</v>
      </c>
      <c r="E14" s="7">
        <v>1</v>
      </c>
      <c r="F14" s="7" t="s">
        <v>18</v>
      </c>
      <c r="G14" s="7" t="s">
        <v>19</v>
      </c>
      <c r="H14" s="7"/>
      <c r="I14" s="16"/>
      <c r="J14" s="16"/>
    </row>
    <row r="15" ht="103" customHeight="1" spans="1:10">
      <c r="A15" s="7">
        <v>9</v>
      </c>
      <c r="B15" s="7" t="s">
        <v>31</v>
      </c>
      <c r="C15" s="7" t="s">
        <v>32</v>
      </c>
      <c r="D15" s="10" t="str">
        <f>_xlfn.DISPIMG("ID_48C290AE7B21458AB00B7DE4A082D128",1)</f>
        <v>=DISPIMG("ID_48C290AE7B21458AB00B7DE4A082D128",1)</v>
      </c>
      <c r="E15" s="7">
        <v>1</v>
      </c>
      <c r="F15" s="7" t="s">
        <v>18</v>
      </c>
      <c r="G15" s="7" t="s">
        <v>19</v>
      </c>
      <c r="H15" s="7"/>
      <c r="I15" s="16"/>
      <c r="J15" s="16"/>
    </row>
    <row r="16" ht="72" customHeight="1" spans="1:10">
      <c r="A16" s="7">
        <v>10</v>
      </c>
      <c r="B16" s="7" t="s">
        <v>33</v>
      </c>
      <c r="C16" s="7" t="s">
        <v>34</v>
      </c>
      <c r="D16" s="9" t="str">
        <f>_xlfn.DISPIMG("ID_B869C80A3C504FF99C81C19748BF9F03",1)</f>
        <v>=DISPIMG("ID_B869C80A3C504FF99C81C19748BF9F03",1)</v>
      </c>
      <c r="E16" s="7">
        <v>2</v>
      </c>
      <c r="F16" s="7" t="s">
        <v>18</v>
      </c>
      <c r="G16" s="7" t="s">
        <v>35</v>
      </c>
      <c r="H16" s="7"/>
      <c r="I16" s="16"/>
      <c r="J16" s="16"/>
    </row>
    <row r="17" ht="76" customHeight="1" spans="1:10">
      <c r="A17" s="7">
        <v>11</v>
      </c>
      <c r="B17" s="7" t="s">
        <v>36</v>
      </c>
      <c r="C17" s="7" t="s">
        <v>37</v>
      </c>
      <c r="D17" s="7" t="str">
        <f>_xlfn.DISPIMG("ID_7BC9A79F163F4A0F8FC19D3CE9D946E6",1)</f>
        <v>=DISPIMG("ID_7BC9A79F163F4A0F8FC19D3CE9D946E6",1)</v>
      </c>
      <c r="E17" s="7">
        <v>15</v>
      </c>
      <c r="F17" s="7" t="s">
        <v>38</v>
      </c>
      <c r="G17" s="7" t="s">
        <v>39</v>
      </c>
      <c r="H17" s="7"/>
      <c r="I17" s="16"/>
      <c r="J17" s="16"/>
    </row>
    <row r="18" ht="112" customHeight="1" spans="1:10">
      <c r="A18" s="7">
        <v>12</v>
      </c>
      <c r="B18" s="7" t="s">
        <v>40</v>
      </c>
      <c r="C18" s="7" t="s">
        <v>41</v>
      </c>
      <c r="D18" s="7" t="str">
        <f>_xlfn.DISPIMG("ID_1CC878E858BB4F489FFC44319E5B0C6D",1)</f>
        <v>=DISPIMG("ID_1CC878E858BB4F489FFC44319E5B0C6D",1)</v>
      </c>
      <c r="E18" s="7">
        <v>14</v>
      </c>
      <c r="F18" s="7" t="s">
        <v>38</v>
      </c>
      <c r="G18" s="7" t="s">
        <v>35</v>
      </c>
      <c r="H18" s="7"/>
      <c r="I18" s="16"/>
      <c r="J18" s="16"/>
    </row>
    <row r="19" ht="82" customHeight="1" spans="1:10">
      <c r="A19" s="7">
        <v>13</v>
      </c>
      <c r="B19" s="7" t="s">
        <v>42</v>
      </c>
      <c r="C19" s="7" t="s">
        <v>43</v>
      </c>
      <c r="D19" s="9" t="str">
        <f>_xlfn.DISPIMG("ID_D04A6130468940D8806FE814B7B48C0A",1)</f>
        <v>=DISPIMG("ID_D04A6130468940D8806FE814B7B48C0A",1)</v>
      </c>
      <c r="E19" s="7">
        <v>2</v>
      </c>
      <c r="F19" s="7" t="s">
        <v>38</v>
      </c>
      <c r="G19" s="7" t="s">
        <v>35</v>
      </c>
      <c r="H19" s="7"/>
      <c r="I19" s="16"/>
      <c r="J19" s="16"/>
    </row>
    <row r="20" ht="115" customHeight="1" spans="1:10">
      <c r="A20" s="7">
        <v>14</v>
      </c>
      <c r="B20" s="7" t="s">
        <v>44</v>
      </c>
      <c r="C20" s="7" t="s">
        <v>45</v>
      </c>
      <c r="D20" s="9" t="str">
        <f>_xlfn.DISPIMG("ID_8CAF69BF52554D12B5C186E1E146936D",1)</f>
        <v>=DISPIMG("ID_8CAF69BF52554D12B5C186E1E146936D",1)</v>
      </c>
      <c r="E20" s="7">
        <v>20</v>
      </c>
      <c r="F20" s="7" t="s">
        <v>38</v>
      </c>
      <c r="G20" s="7" t="s">
        <v>35</v>
      </c>
      <c r="H20" s="7"/>
      <c r="I20" s="16"/>
      <c r="J20" s="16"/>
    </row>
    <row r="21" ht="81" customHeight="1" spans="1:10">
      <c r="A21" s="7">
        <v>15</v>
      </c>
      <c r="B21" s="7" t="s">
        <v>44</v>
      </c>
      <c r="C21" s="7" t="s">
        <v>46</v>
      </c>
      <c r="D21" s="9" t="str">
        <f>_xlfn.DISPIMG("ID_3D726B6DFE7A468683EEAD228292BEA7",1)</f>
        <v>=DISPIMG("ID_3D726B6DFE7A468683EEAD228292BEA7",1)</v>
      </c>
      <c r="E21" s="9">
        <v>14</v>
      </c>
      <c r="F21" s="9" t="s">
        <v>18</v>
      </c>
      <c r="G21" s="7" t="s">
        <v>35</v>
      </c>
      <c r="H21" s="7"/>
      <c r="I21" s="16"/>
      <c r="J21" s="16"/>
    </row>
    <row r="22" ht="88" customHeight="1" spans="1:10">
      <c r="A22" s="7">
        <v>16</v>
      </c>
      <c r="B22" s="7" t="s">
        <v>44</v>
      </c>
      <c r="C22" s="7" t="s">
        <v>47</v>
      </c>
      <c r="D22" s="9" t="str">
        <f>_xlfn.DISPIMG("ID_E1FC60C3B1BD41A796A1E3855166BEE4",1)</f>
        <v>=DISPIMG("ID_E1FC60C3B1BD41A796A1E3855166BEE4",1)</v>
      </c>
      <c r="E22" s="9">
        <v>31</v>
      </c>
      <c r="F22" s="9" t="s">
        <v>18</v>
      </c>
      <c r="G22" s="7" t="s">
        <v>35</v>
      </c>
      <c r="H22" s="7"/>
      <c r="I22" s="16"/>
      <c r="J22" s="16"/>
    </row>
    <row r="23" s="1" customFormat="1" ht="75" customHeight="1" spans="1:10">
      <c r="A23" s="7">
        <v>17</v>
      </c>
      <c r="B23" s="7" t="s">
        <v>44</v>
      </c>
      <c r="C23" s="7" t="s">
        <v>48</v>
      </c>
      <c r="D23" s="11" t="str">
        <f>_xlfn.DISPIMG("ID_63BC2F1B7552464F93E6F1774A76CCC0",1)</f>
        <v>=DISPIMG("ID_63BC2F1B7552464F93E6F1774A76CCC0",1)</v>
      </c>
      <c r="E23" s="9">
        <v>2</v>
      </c>
      <c r="F23" s="9" t="s">
        <v>18</v>
      </c>
      <c r="G23" s="9" t="s">
        <v>49</v>
      </c>
      <c r="H23" s="9"/>
      <c r="I23" s="16"/>
      <c r="J23" s="16"/>
    </row>
    <row r="24" s="1" customFormat="1" ht="94" customHeight="1" spans="1:10">
      <c r="A24" s="7">
        <v>18</v>
      </c>
      <c r="B24" s="7" t="s">
        <v>44</v>
      </c>
      <c r="C24" s="7" t="s">
        <v>50</v>
      </c>
      <c r="D24" s="11" t="str">
        <f>_xlfn.DISPIMG("ID_B60BEC2C0CB94690BD62174196D757C4",1)</f>
        <v>=DISPIMG("ID_B60BEC2C0CB94690BD62174196D757C4",1)</v>
      </c>
      <c r="E24" s="9">
        <v>14</v>
      </c>
      <c r="F24" s="9" t="s">
        <v>18</v>
      </c>
      <c r="G24" s="9" t="s">
        <v>51</v>
      </c>
      <c r="H24" s="9"/>
      <c r="I24" s="16"/>
      <c r="J24" s="16"/>
    </row>
    <row r="25" ht="87" customHeight="1" spans="1:10">
      <c r="A25" s="7">
        <v>19</v>
      </c>
      <c r="B25" s="7" t="s">
        <v>44</v>
      </c>
      <c r="C25" s="7" t="s">
        <v>52</v>
      </c>
      <c r="D25" s="12" t="str">
        <f>_xlfn.DISPIMG("ID_365D38B5AA954AF49E0244E5F708C161",1)</f>
        <v>=DISPIMG("ID_365D38B5AA954AF49E0244E5F708C161",1)</v>
      </c>
      <c r="E25" s="9">
        <v>5</v>
      </c>
      <c r="F25" s="9" t="s">
        <v>18</v>
      </c>
      <c r="G25" s="9" t="s">
        <v>53</v>
      </c>
      <c r="H25" s="9"/>
      <c r="I25" s="16"/>
      <c r="J25" s="16"/>
    </row>
    <row r="26" ht="90" customHeight="1" spans="1:10">
      <c r="A26" s="7">
        <v>20</v>
      </c>
      <c r="B26" s="7" t="s">
        <v>44</v>
      </c>
      <c r="C26" s="7" t="s">
        <v>54</v>
      </c>
      <c r="D26" s="12" t="str">
        <f>_xlfn.DISPIMG("ID_5B0882A845DD4AF698B8F6282E52595D",1)</f>
        <v>=DISPIMG("ID_5B0882A845DD4AF698B8F6282E52595D",1)</v>
      </c>
      <c r="E26" s="9">
        <v>5</v>
      </c>
      <c r="F26" s="9" t="s">
        <v>18</v>
      </c>
      <c r="G26" s="9" t="s">
        <v>53</v>
      </c>
      <c r="H26" s="9"/>
      <c r="I26" s="16"/>
      <c r="J26" s="16"/>
    </row>
    <row r="27" ht="43" customHeight="1" spans="1:10">
      <c r="A27" s="4" t="s">
        <v>55</v>
      </c>
      <c r="B27" s="4"/>
      <c r="C27" s="4"/>
      <c r="D27" s="4"/>
      <c r="E27" s="4"/>
      <c r="F27" s="4"/>
      <c r="G27" s="4"/>
      <c r="H27" s="4"/>
      <c r="I27" s="4"/>
      <c r="J27" s="4"/>
    </row>
    <row r="28" s="2" customFormat="1" ht="28" spans="1:10">
      <c r="A28" s="5" t="s">
        <v>2</v>
      </c>
      <c r="B28" s="5" t="s">
        <v>56</v>
      </c>
      <c r="C28" s="5" t="s">
        <v>9</v>
      </c>
      <c r="D28" s="5" t="s">
        <v>10</v>
      </c>
      <c r="E28" s="5" t="s">
        <v>11</v>
      </c>
      <c r="F28" s="5" t="s">
        <v>12</v>
      </c>
      <c r="G28" s="5" t="s">
        <v>13</v>
      </c>
      <c r="H28" s="5" t="s">
        <v>4</v>
      </c>
      <c r="I28" s="5" t="s">
        <v>14</v>
      </c>
      <c r="J28" s="5" t="s">
        <v>15</v>
      </c>
    </row>
    <row r="29" ht="94" customHeight="1" spans="1:10">
      <c r="A29" s="7">
        <v>1</v>
      </c>
      <c r="B29" s="7" t="s">
        <v>57</v>
      </c>
      <c r="C29" s="7" t="s">
        <v>58</v>
      </c>
      <c r="D29" s="7" t="str">
        <f>_xlfn.DISPIMG("ID_2CFF5F5945864C0DB9B9228AC65D416F",1)</f>
        <v>=DISPIMG("ID_2CFF5F5945864C0DB9B9228AC65D416F",1)</v>
      </c>
      <c r="E29" s="7">
        <v>1</v>
      </c>
      <c r="F29" s="7" t="s">
        <v>59</v>
      </c>
      <c r="G29" s="13" t="s">
        <v>60</v>
      </c>
      <c r="H29" s="13"/>
      <c r="I29" s="12"/>
      <c r="J29" s="12"/>
    </row>
    <row r="30" ht="115" customHeight="1" spans="1:10">
      <c r="A30" s="7">
        <v>2</v>
      </c>
      <c r="B30" s="7" t="s">
        <v>61</v>
      </c>
      <c r="C30" s="7" t="s">
        <v>62</v>
      </c>
      <c r="D30" s="7" t="str">
        <f>_xlfn.DISPIMG("ID_28A8B27D64D64CDBB6E38682219DA096",1)</f>
        <v>=DISPIMG("ID_28A8B27D64D64CDBB6E38682219DA096",1)</v>
      </c>
      <c r="E30" s="7">
        <v>1</v>
      </c>
      <c r="F30" s="7" t="s">
        <v>59</v>
      </c>
      <c r="G30" s="13" t="s">
        <v>63</v>
      </c>
      <c r="H30" s="13"/>
      <c r="I30" s="12"/>
      <c r="J30" s="12"/>
    </row>
    <row r="31" ht="112" customHeight="1" spans="1:10">
      <c r="A31" s="7">
        <v>3</v>
      </c>
      <c r="B31" s="7" t="s">
        <v>61</v>
      </c>
      <c r="C31" s="7" t="s">
        <v>64</v>
      </c>
      <c r="D31" s="7" t="str">
        <f>_xlfn.DISPIMG("ID_FE959BF4363D4CFB9CEDD0F5D5961F91",1)</f>
        <v>=DISPIMG("ID_FE959BF4363D4CFB9CEDD0F5D5961F91",1)</v>
      </c>
      <c r="E31" s="7">
        <v>1</v>
      </c>
      <c r="F31" s="7" t="s">
        <v>59</v>
      </c>
      <c r="G31" s="13" t="s">
        <v>65</v>
      </c>
      <c r="H31" s="13"/>
      <c r="I31" s="12"/>
      <c r="J31" s="12"/>
    </row>
    <row r="32" ht="122" customHeight="1" spans="1:10">
      <c r="A32" s="7">
        <v>4</v>
      </c>
      <c r="B32" s="7" t="s">
        <v>66</v>
      </c>
      <c r="C32" s="7" t="s">
        <v>67</v>
      </c>
      <c r="D32" s="7" t="str">
        <f>_xlfn.DISPIMG("ID_6713239551CF46B799D7482165AE906F",1)</f>
        <v>=DISPIMG("ID_6713239551CF46B799D7482165AE906F",1)</v>
      </c>
      <c r="E32" s="7">
        <v>20</v>
      </c>
      <c r="F32" s="7" t="s">
        <v>18</v>
      </c>
      <c r="G32" s="13" t="s">
        <v>68</v>
      </c>
      <c r="H32" s="13"/>
      <c r="I32" s="12"/>
      <c r="J32" s="12"/>
    </row>
    <row r="33" ht="43" customHeight="1" spans="1:10">
      <c r="A33" s="14" t="s">
        <v>69</v>
      </c>
      <c r="B33" s="14"/>
      <c r="C33" s="14"/>
      <c r="D33" s="14"/>
      <c r="E33" s="14"/>
      <c r="F33" s="14"/>
      <c r="G33" s="14"/>
      <c r="H33" s="14"/>
      <c r="I33" s="11"/>
      <c r="J33" s="11"/>
    </row>
    <row r="34" ht="36" customHeight="1" spans="1:10">
      <c r="A34" s="15" t="s">
        <v>70</v>
      </c>
      <c r="B34" s="15"/>
      <c r="C34" s="15"/>
      <c r="D34" s="15"/>
      <c r="E34" s="15"/>
      <c r="F34" s="15"/>
      <c r="G34" s="15"/>
      <c r="H34" s="15"/>
      <c r="I34" s="15"/>
      <c r="J34" s="15"/>
    </row>
  </sheetData>
  <mergeCells count="11">
    <mergeCell ref="A1:J1"/>
    <mergeCell ref="A2:J2"/>
    <mergeCell ref="B3:G3"/>
    <mergeCell ref="I3:J3"/>
    <mergeCell ref="B4:G4"/>
    <mergeCell ref="I4:J4"/>
    <mergeCell ref="A5:J5"/>
    <mergeCell ref="A27:J27"/>
    <mergeCell ref="A33:G33"/>
    <mergeCell ref="I33:J33"/>
    <mergeCell ref="A34:J34"/>
  </mergeCells>
  <conditionalFormatting sqref="D7">
    <cfRule type="expression" dxfId="0" priority="29">
      <formula>1</formula>
    </cfRule>
  </conditionalFormatting>
  <conditionalFormatting sqref="G16:H16">
    <cfRule type="expression" dxfId="0" priority="128">
      <formula>1</formula>
    </cfRule>
  </conditionalFormatting>
  <conditionalFormatting sqref="G18:H18">
    <cfRule type="expression" dxfId="0" priority="102">
      <formula>1</formula>
    </cfRule>
  </conditionalFormatting>
  <conditionalFormatting sqref="B19:C19">
    <cfRule type="expression" dxfId="0" priority="127">
      <formula>1</formula>
    </cfRule>
  </conditionalFormatting>
  <conditionalFormatting sqref="G19:H19">
    <cfRule type="expression" dxfId="0" priority="97">
      <formula>1</formula>
    </cfRule>
  </conditionalFormatting>
  <conditionalFormatting sqref="G20:H20">
    <cfRule type="expression" dxfId="0" priority="100">
      <formula>1</formula>
    </cfRule>
  </conditionalFormatting>
  <conditionalFormatting sqref="G21:H21">
    <cfRule type="expression" dxfId="0" priority="98">
      <formula>1</formula>
    </cfRule>
  </conditionalFormatting>
  <conditionalFormatting sqref="D22">
    <cfRule type="expression" dxfId="0" priority="39">
      <formula>1</formula>
    </cfRule>
  </conditionalFormatting>
  <conditionalFormatting sqref="E22">
    <cfRule type="expression" dxfId="0" priority="14">
      <formula>1</formula>
    </cfRule>
  </conditionalFormatting>
  <conditionalFormatting sqref="G22:H22">
    <cfRule type="expression" dxfId="0" priority="95">
      <formula>1</formula>
    </cfRule>
  </conditionalFormatting>
  <conditionalFormatting sqref="C23">
    <cfRule type="expression" dxfId="0" priority="46">
      <formula>4</formula>
    </cfRule>
  </conditionalFormatting>
  <conditionalFormatting sqref="D23">
    <cfRule type="expression" dxfId="0" priority="27">
      <formula>1</formula>
    </cfRule>
    <cfRule type="expression" dxfId="0" priority="28">
      <formula>1</formula>
    </cfRule>
  </conditionalFormatting>
  <conditionalFormatting sqref="E23">
    <cfRule type="expression" dxfId="0" priority="6">
      <formula>1</formula>
    </cfRule>
  </conditionalFormatting>
  <conditionalFormatting sqref="E23:F23">
    <cfRule type="expression" dxfId="0" priority="5">
      <formula>1</formula>
    </cfRule>
  </conditionalFormatting>
  <conditionalFormatting sqref="F23">
    <cfRule type="expression" dxfId="0" priority="4">
      <formula>1</formula>
    </cfRule>
  </conditionalFormatting>
  <conditionalFormatting sqref="G23:H23">
    <cfRule type="expression" dxfId="0" priority="47">
      <formula>1</formula>
    </cfRule>
  </conditionalFormatting>
  <conditionalFormatting sqref="C24">
    <cfRule type="expression" dxfId="0" priority="42">
      <formula>4</formula>
    </cfRule>
  </conditionalFormatting>
  <conditionalFormatting sqref="D24">
    <cfRule type="expression" dxfId="0" priority="25">
      <formula>1</formula>
    </cfRule>
    <cfRule type="expression" dxfId="0" priority="26">
      <formula>1</formula>
    </cfRule>
  </conditionalFormatting>
  <conditionalFormatting sqref="E24">
    <cfRule type="expression" dxfId="0" priority="3">
      <formula>1</formula>
    </cfRule>
  </conditionalFormatting>
  <conditionalFormatting sqref="E24:F24">
    <cfRule type="expression" dxfId="0" priority="2">
      <formula>1</formula>
    </cfRule>
  </conditionalFormatting>
  <conditionalFormatting sqref="F24">
    <cfRule type="expression" dxfId="0" priority="1">
      <formula>1</formula>
    </cfRule>
  </conditionalFormatting>
  <conditionalFormatting sqref="G24:H24">
    <cfRule type="expression" dxfId="0" priority="43">
      <formula>1</formula>
    </cfRule>
  </conditionalFormatting>
  <conditionalFormatting sqref="C25">
    <cfRule type="expression" dxfId="0" priority="122">
      <formula>4</formula>
    </cfRule>
  </conditionalFormatting>
  <conditionalFormatting sqref="D25">
    <cfRule type="expression" dxfId="0" priority="35">
      <formula>1</formula>
    </cfRule>
  </conditionalFormatting>
  <conditionalFormatting sqref="F25">
    <cfRule type="expression" dxfId="0" priority="8">
      <formula>1</formula>
    </cfRule>
  </conditionalFormatting>
  <conditionalFormatting sqref="C26">
    <cfRule type="expression" dxfId="0" priority="48">
      <formula>4</formula>
    </cfRule>
  </conditionalFormatting>
  <conditionalFormatting sqref="F26">
    <cfRule type="expression" dxfId="0" priority="7">
      <formula>1</formula>
    </cfRule>
  </conditionalFormatting>
  <conditionalFormatting sqref="A16:A20">
    <cfRule type="expression" dxfId="0" priority="113">
      <formula>1</formula>
    </cfRule>
  </conditionalFormatting>
  <conditionalFormatting sqref="D8:D9">
    <cfRule type="expression" dxfId="0" priority="33">
      <formula>1</formula>
    </cfRule>
  </conditionalFormatting>
  <conditionalFormatting sqref="D10:D15">
    <cfRule type="expression" dxfId="0" priority="31">
      <formula>1</formula>
    </cfRule>
  </conditionalFormatting>
  <conditionalFormatting sqref="D16:D18">
    <cfRule type="expression" dxfId="0" priority="38">
      <formula>1</formula>
    </cfRule>
  </conditionalFormatting>
  <conditionalFormatting sqref="D19:D21">
    <cfRule type="expression" dxfId="0" priority="37">
      <formula>1</formula>
    </cfRule>
  </conditionalFormatting>
  <conditionalFormatting sqref="D21:D22">
    <cfRule type="expression" dxfId="0" priority="36">
      <formula>1</formula>
    </cfRule>
  </conditionalFormatting>
  <conditionalFormatting sqref="E16:E18">
    <cfRule type="expression" dxfId="0" priority="13">
      <formula>1</formula>
    </cfRule>
  </conditionalFormatting>
  <conditionalFormatting sqref="E19:E21">
    <cfRule type="expression" dxfId="0" priority="12">
      <formula>1</formula>
    </cfRule>
  </conditionalFormatting>
  <conditionalFormatting sqref="E25:E26">
    <cfRule type="expression" dxfId="0" priority="10">
      <formula>1</formula>
    </cfRule>
  </conditionalFormatting>
  <conditionalFormatting sqref="D10:D22 D25:D26">
    <cfRule type="expression" priority="32">
      <formula>1</formula>
    </cfRule>
  </conditionalFormatting>
  <conditionalFormatting sqref="B16:C22 B23:B24 B25:C26 G25:H26 G16:H22">
    <cfRule type="expression" dxfId="0" priority="115">
      <formula>1</formula>
    </cfRule>
  </conditionalFormatting>
  <conditionalFormatting sqref="D16:D22 D25">
    <cfRule type="expression" dxfId="0" priority="34">
      <formula>1</formula>
    </cfRule>
  </conditionalFormatting>
  <conditionalFormatting sqref="E25:F26 E18:F22 F17 E16:E17">
    <cfRule type="expression" dxfId="0" priority="9">
      <formula>1</formula>
    </cfRule>
  </conditionalFormatting>
  <conditionalFormatting sqref="G16:H22">
    <cfRule type="expression" dxfId="0" priority="126">
      <formula>1</formula>
    </cfRule>
  </conditionalFormatting>
  <conditionalFormatting sqref="D17:D22 D25:D26">
    <cfRule type="expression" dxfId="0" priority="30">
      <formula>1</formula>
    </cfRule>
  </conditionalFormatting>
  <conditionalFormatting sqref="E21:F22">
    <cfRule type="expression" dxfId="0" priority="11">
      <formula>1</formula>
    </cfRule>
  </conditionalFormatting>
  <conditionalFormatting sqref="C23 G23:H23">
    <cfRule type="expression" dxfId="0" priority="45">
      <formula>1</formula>
    </cfRule>
  </conditionalFormatting>
  <conditionalFormatting sqref="C24 G24:H24">
    <cfRule type="expression" dxfId="0" priority="41">
      <formula>1</formula>
    </cfRule>
  </conditionalFormatting>
  <conditionalFormatting sqref="G25:H26">
    <cfRule type="expression" dxfId="0" priority="123">
      <formula>1</formula>
    </cfRule>
  </conditionalFormatting>
  <pageMargins left="0.75" right="0.75" top="0.511805555555556" bottom="0.314583333333333" header="0.275" footer="0.196527777777778"/>
  <pageSetup paperSize="9" scale="63" fitToHeight="0" orientation="portrait"/>
  <headerFooter/>
  <rowBreaks count="1" manualBreakCount="1">
    <brk id="2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导视物料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杨艳</cp:lastModifiedBy>
  <dcterms:created xsi:type="dcterms:W3CDTF">2025-07-23T09:09:00Z</dcterms:created>
  <dcterms:modified xsi:type="dcterms:W3CDTF">2025-10-27T07:59:07Z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96EEAFEEA23B4BA49C1F989F5ACC722D_13</vt:lpwstr>
  </property>
  <property fmtid="{D5CDD505-2E9C-101B-9397-08002B2CF9AE}" pid="3" name="KSOProductBuildVer">
    <vt:lpwstr>2052-12.1.0.21915</vt:lpwstr>
  </property>
</Properties>
</file>